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6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17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<sst xmlns="http://schemas.openxmlformats.org/spreadsheetml/2006/main" count="2344" uniqueCount="644">
  <si>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</si>
  <si>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</si>
  <si>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</si>
  <si>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</si>
  <si>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</si>
  <si>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</si>
  <si>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</si>
  <si>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</si>
  <si>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</si>
  <si>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</si>
  <si>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</si>
  <si>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</si>
  <si>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</si>
  <si>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</si>
  <si>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</si>
  <si>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</si>
  <si>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</si>
  <si>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</si>
  <si>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</si>
  <si>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</si>
  <si>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</si>
  <si>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</si>
  <si>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</si>
  <si>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</si>
  <si>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</si>
  <si>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</si>
  <si>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</si>
  <si>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</si>
  <si>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</si>
  <si>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</si>
  <si>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</si>
  <si>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</si>
  <si>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</si>
  <si>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</si>
  <si>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</si>
  <si>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</si>
  <si>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</si>
  <si>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</si>
  <si>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</si>
  <si>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</si>
  <si>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</si>
  <si>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</si>
  <si>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</si>
  <si>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</si>
  <si>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</si>
  <si>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</si>
  <si>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</si>
  <si>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</si>
  <si>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</si>
  <si>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</si>
  <si>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</si>
  <si>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</si>
  <si>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</si>
  <si>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</si>
  <si>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</si>
  <si>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</si>
  <si>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</si>
  <si>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</si>
  <si>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</si>
  <si>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</si>
  <si>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</si>
  <si>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</si>
  <si>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</si>
  <si>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</si>
  <si>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</si>
  <si>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</si>
  <si>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</si>
  <si>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</si>
  <si>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</si>
  <si>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</si>
  <si>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</si>
  <si>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</si>
  <si>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</si>
  <si>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</si>
  <si>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</si>
  <si>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</si>
  <si>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</si>
  <si>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</si>
  <si>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</si>
  <si>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</si>
  <si>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</si>
  <si>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АКБ ФГБУЗ ЮОМЦ ФМБА РОССИИ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</si>
  <si>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</si>
  <si>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</si>
  <si>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</si>
  <si>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</si>
  <si>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</si>
  <si>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</si>
  <si>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</si>
  <si>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</si>
  <si>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</si>
  <si>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</si>
  <si>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</si>
  <si>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</si>
  <si>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</si>
  <si>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</si>
  <si>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</si>
  <si>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</si>
  <si>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</si>
  <si>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</si>
  <si>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</si>
  <si>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</si>
  <si>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</si>
  <si>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</si>
  <si>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</si>
  <si>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</si>
  <si>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</si>
  <si>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</si>
  <si>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</si>
  <si>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</si>
  <si>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</si>
  <si>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</si>
  <si>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</si>
  <si>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</si>
  <si>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</si>
  <si>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</si>
  <si>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</si>
  <si>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</si>
  <si>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</si>
  <si>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</si>
  <si>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</si>
  <si>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</si>
  <si>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</si>
  <si>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</si>
  <si>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</si>
  <si>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</si>
  <si>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</si>
  <si>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</si>
  <si>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</si>
  <si>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</si>
  <si>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</si>
  <si>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</si>
  <si>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</si>
  <si>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</si>
  <si>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</si>
  <si>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</si>
  <si>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</si>
  <si>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</si>
  <si>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</si>
  <si>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</si>
  <si>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</si>
  <si>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</si>
  <si>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</si>
  <si>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</si>
  <si>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</si>
  <si>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</si>
  <si>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</si>
  <si>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</si>
  <si>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</si>
  <si>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</si>
  <si>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</si>
  <si>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</si>
  <si>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</si>
  <si>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</si>
  <si>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</si>
  <si>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</si>
  <si>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</si>
  <si>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</si>
  <si>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</si>
  <si>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</si>
  <si>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</si>
  <si>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</si>
  <si>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</si>
  <si>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</si>
  <si>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</si>
  <si>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</si>
  <si>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</si>
  <si>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</si>
  <si>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</si>
  <si>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</si>
  <si>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</si>
  <si>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</si>
  <si>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</si>
  <si>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</si>
  <si>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</si>
  <si>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</si>
  <si>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</si>
  <si>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</si>
  <si>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</si>
  <si>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</si>
  <si>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</si>
  <si>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</si>
  <si>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</si>
  <si>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</si>
  <si>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</si>
  <si>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</si>
  <si>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</si>
  <si>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</si>
  <si>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</si>
  <si>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</si>
  <si>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</si>
  <si>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</si>
  <si>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</si>
  <si>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</si>
  <si>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</si>
  <si>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</si>
  <si>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</si>
  <si>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</si>
  <si>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</si>
  <si>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</si>
  <si>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</si>
  <si>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</si>
  <si>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</si>
  <si>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</si>
  <si>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</si>
  <si>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</si>
  <si>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</si>
  <si>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</si>
  <si>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</si>
  <si>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</si>
  <si>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</si>
  <si>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</si>
  <si>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</si>
  <si>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</si>
  <si>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</si>
  <si>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</si>
  <si>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</si>
  <si>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</si>
  <si>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</si>
  <si>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</si>
  <si>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</si>
  <si>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</si>
  <si>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</si>
  <si>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</si>
  <si>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</si>
  <si>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</si>
  <si>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</si>
  <si>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</si>
  <si>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</si>
  <si>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</si>
  <si>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</si>
  <si>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</si>
  <si>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</si>
  <si>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</si>
  <si>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</si>
  <si>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</si>
  <si>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</si>
  <si>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</si>
  <si>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</si>
  <si>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</si>
  <si>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</si>
  <si>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</si>
  <si>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</si>
  <si>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</si>
  <si>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</si>
  <si>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</si>
  <si>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</si>
  <si>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</si>
  <si>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</si>
  <si>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</si>
  <si>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</si>
  <si>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</si>
  <si>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</si>
  <si>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</si>
  <si>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</si>
  <si>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</si>
  <si>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</si>
  <si>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</si>
  <si>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</si>
  <si>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</si>
  <si>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</si>
  <si>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</si>
  <si>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</si>
  <si>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</si>
  <si>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</si>
  <si>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</si>
  <si>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</si>
  <si>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</si>
  <si>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</si>
  <si>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</si>
  <si>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</si>
  <si>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</si>
  <si>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</si>
  <si>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</si>
  <si>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</si>
  <si>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</si>
  <si>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</si>
  <si>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</si>
  <si>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</si>
  <si>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</si>
  <si>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</si>
  <si>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</si>
  <si>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</si>
  <si>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</si>
  <si>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</si>
  <si>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</si>
  <si>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</si>
  <si>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</si>
  <si>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</si>
  <si>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</si>
  <si>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</si>
  <si>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</si>
  <si>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</si>
  <si>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</si>
  <si>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</si>
  <si>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</si>
  <si>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</si>
  <si>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</si>
  <si>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</si>
  <si>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</si>
  <si>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</si>
  <si>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</si>
  <si>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</si>
  <si>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</si>
  <si>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</si>
  <si>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</si>
  <si>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</si>
  <si>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</si>
  <si>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</si>
  <si>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</si>
  <si>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</si>
  <si>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</si>
  <si>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</si>
  <si>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</si>
  <si>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</si>
  <si>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</si>
  <si>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</si>
  <si>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</si>
  <si>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</si>
  <si>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</si>
  <si>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</si>
  <si>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</si>
  <si>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</si>
  <si>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</si>
  <si>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</si>
  <si>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</si>
  <si>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</si>
  <si>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</si>
  <si>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</si>
  <si>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</si>
  <si>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</si>
  <si>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</si>
  <si>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</si>
  <si>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</si>
  <si>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</si>
  <si>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</si>
  <si>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</si>
  <si>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</si>
  <si>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</si>
  <si>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</si>
  <si>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</si>
  <si>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</si>
  <si>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</si>
  <si>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</si>
  <si>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</si>
  <si>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</si>
  <si>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</si>
  <si>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</si>
  <si>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</si>
  <si>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</si>
  <si>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</si>
  <si>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</si>
  <si>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</si>
  <si>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</si>
  <si>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</si>
  <si>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</si>
  <si>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</si>
  <si>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</si>
  <si>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</si>
  <si>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</si>
  <si>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</si>
  <si>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</si>
  <si>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</si>
  <si>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</si>
  <si>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</si>
  <si>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</si>
  <si>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</si>
  <si>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</si>
  <si>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</si>
  <si>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</si>
  <si>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</si>
  <si>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</si>
  <si>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</si>
  <si>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</si>
  <si>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</si>
  <si>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</si>
  <si>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</si>
  <si>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</si>
  <si>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</si>
  <si>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</si>
  <si>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</si>
  <si>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</si>
  <si>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</si>
  <si>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</si>
  <si>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</si>
  <si>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</si>
  <si>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</si>
  <si>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</si>
  <si>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</si>
  <si>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</si>
  <si>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</si>
  <si>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</si>
  <si>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</si>
  <si>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</si>
  <si>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</si>
  <si>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</si>
  <si>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</si>
  <si>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</si>
  <si>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</si>
  <si>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</si>
  <si>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</si>
  <si>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</si>
  <si>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</si>
  <si>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</si>
  <si>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</si>
  <si>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</si>
  <si>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</si>
  <si>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</si>
  <si>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</si>
  <si>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</si>
  <si>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</si>
  <si>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</si>
  <si>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</si>
  <si>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</si>
  <si>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</si>
  <si>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</si>
  <si>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</si>
  <si>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</si>
  <si>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</si>
  <si>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</si>
  <si>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</si>
  <si>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</si>
  <si>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</si>
  <si>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</si>
  <si>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</si>
  <si>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</si>
  <si>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</si>
  <si>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</si>
  <si>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</si>
  <si>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</si>
  <si>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</si>
  <si>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</si>
  <si>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</si>
  <si>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</si>
  <si>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</si>
  <si>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</si>
  <si>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</si>
  <si>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</si>
  <si>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</si>
  <si>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</si>
  <si>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</si>
  <si>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</si>
  <si>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</si>
  <si>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</si>
  <si>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</si>
  <si>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</si>
  <si>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</si>
  <si>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</si>
  <si>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</si>
  <si>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</si>
  <si>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</si>
  <si>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</si>
  <si>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</si>
  <si>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</si>
  <si>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</si>
  <si>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</si>
  <si>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</si>
  <si>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</si>
  <si>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</si>
  <si>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</si>
  <si>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</si>
  <si>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</si>
  <si>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</si>
  <si>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</si>
  <si>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</si>
  <si>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</si>
  <si>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</si>
  <si>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</si>
  <si>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</si>
  <si>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</si>
  <si>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</si>
  <si>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</si>
  <si>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</si>
  <si>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</si>
  <si>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</si>
  <si>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</si>
  <si>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</si>
  <si>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</si>
  <si>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</si>
  <si>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</si>
  <si>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</si>
  <si>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</si>
  <si>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</si>
  <si>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</si>
  <si>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</si>
  <si>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</si>
  <si>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</si>
  <si>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</si>
  <si>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</si>
  <si>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</si>
  <si>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</si>
  <si>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</si>
  <si>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</si>
  <si>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</si>
  <si>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</si>
  <si>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</si>
  <si>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</si>
  <si>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</si>
  <si>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</si>
  <si>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</si>
  <si>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</si>
  <si>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</si>
  <si>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</si>
  <si>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</si>
  <si>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</si>
  <si>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</si>
  <si>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</si>
  <si>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</si>
  <si>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</si>
  <si>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</si>
  <si>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</si>
  <si>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</si>
  <si>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</si>
  <si>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</si>
  <si>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</si>
  <si>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</si>
  <si>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</si>
  <si>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</si>
  <si>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</si>
  <si>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</si>
  <si>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</si>
  <si>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</si>
  <si>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</si>
  <si>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</si>
  <si>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</si>
  <si>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</si>
  <si>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</si>
  <si>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</si>
  <si>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</si>
  <si>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</si>
  <si>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</si>
  <si>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</si>
  <si>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</si>
  <si>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</si>
  <si>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</si>
  <si>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</si>
  <si>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</si>
  <si>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</si>
  <si>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</si>
  <si>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</si>
  <si>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</si>
  <si>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</si>
  <si>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</si>
  <si>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</si>
  <si>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</si>
  <si>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</si>
  <si>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</si>
  <si>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</si>
  <si>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</si>
  <si>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</si>
  <si>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</si>
  <si>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</si>
  <si>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</si>
  <si>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</si>
  <si>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</si>
  <si>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</si>
  <si>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</si>
  <si>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</si>
  <si>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</si>
  <si>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</si>
  <si>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</si>
  <si>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</si>
  <si>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</si>
  <si>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</si>
  <si>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</si>
  <si>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</si>
  <si>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</si>
  <si>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</si>
  <si>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</si>
  <si>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</si>
  <si>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</si>
  <si>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</si>
  <si>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</si>
  <si>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</si>
  <si>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</si>
  <si>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</si>
  <si>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</si>
  <si>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</si>
  <si>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</si>
  <si>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</si>
  <si>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</si>
  <si>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</si>
  <si>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</si>
  <si>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</si>
  <si>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</si>
  <si>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</si>
  <si>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</si>
  <si>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</si>
  <si>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</si>
  <si>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</si>
  <si>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</si>
  <si>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</si>
  <si>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</si>
  <si>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</si>
  <si>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</si>
  <si>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</si>
  <si>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</si>
  <si>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</si>
  <si>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</si>
  <si>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</si>
  <si>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</si>
  <si>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</si>
  <si>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</si>
  <si>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</si>
  <si>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</si>
  <si>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</si>
  <si>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</si>
  <si>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</si>
  <si>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</si>
  <si>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</si>
  <si>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</si>
  <si>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</si>
  <si>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</si>
  <si>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</si>
  <si>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</si>
  <si>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</si>
  <si>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</si>
  <si>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</si>
  <si>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</si>
  <si>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</si>
  <si>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</si>
  <si>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</si>
  <si>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</si>
  <si>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</si>
  <si>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</si>
  <si>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</si>
  <si>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гастроэнтерологии</t>
  </si>
  <si>
    <t>(ДН) Прочие</t>
  </si>
  <si>
    <t>кардиологии</t>
  </si>
  <si>
    <t>(ДН) БСК</t>
  </si>
  <si>
    <t>терапии</t>
  </si>
  <si>
    <t>(ДН) САХАРНЫЙ ДИАБЕТ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</si>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</sst>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300052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15354</v>
      </c>
      <c r="H10" s="50">
        <v>8755</v>
      </c>
      <c r="I10" s="50">
        <v>6599</v>
      </c>
      <c r="J10" s="50">
        <v>3400</v>
      </c>
      <c r="K10" s="11">
        <v>3.8</v>
      </c>
      <c r="L10" s="12">
        <f t="shared" ref="L10:L41" si="2">ROUND(J10*K10,0)</f>
        <v>12920</v>
      </c>
      <c r="M10" s="13">
        <f t="shared" ref="M10:M41" si="3">F10+G10+L10</f>
        <v>28274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15354</v>
      </c>
      <c r="AB10" s="12">
        <f t="shared" ref="AB10:AB41" si="12">H10+R10</f>
        <v>8755</v>
      </c>
      <c r="AC10" s="12">
        <f t="shared" ref="AC10:AC41" si="13">I10+S10</f>
        <v>6599</v>
      </c>
      <c r="AD10" s="12">
        <f t="shared" ref="AD10:AD41" si="14">J10+T10</f>
        <v>3400</v>
      </c>
      <c r="AE10" s="12">
        <f t="shared" ref="AE10:AE41" si="15">L10+V10</f>
        <v>12920</v>
      </c>
      <c r="AF10" s="12">
        <f t="shared" ref="AF10:AF41" si="16">M10+W10</f>
        <v>28274</v>
      </c>
      <c r="AG10" s="78">
        <v>5282</v>
      </c>
      <c r="AH10" s="79">
        <f t="shared" ref="AH10:AH41" si="17">IFERROR(ROUND(AF10/AG10,0),"")</f>
        <v>5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1624</v>
      </c>
      <c r="H23" s="50">
        <v>424</v>
      </c>
      <c r="I23" s="50">
        <v>1200</v>
      </c>
      <c r="J23" s="50">
        <v>560</v>
      </c>
      <c r="K23" s="15">
        <v>3.1</v>
      </c>
      <c r="L23" s="18">
        <f t="shared" si="2"/>
        <v>1736</v>
      </c>
      <c r="M23" s="19">
        <f t="shared" si="3"/>
        <v>3360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1624</v>
      </c>
      <c r="AB23" s="18">
        <f t="shared" si="12"/>
        <v>424</v>
      </c>
      <c r="AC23" s="18">
        <f t="shared" si="13"/>
        <v>1200</v>
      </c>
      <c r="AD23" s="18">
        <f t="shared" si="14"/>
        <v>560</v>
      </c>
      <c r="AE23" s="18">
        <f t="shared" si="15"/>
        <v>1736</v>
      </c>
      <c r="AF23" s="18">
        <f t="shared" si="16"/>
        <v>3360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1223</v>
      </c>
      <c r="H26" s="50">
        <v>598</v>
      </c>
      <c r="I26" s="50">
        <v>625</v>
      </c>
      <c r="J26" s="50">
        <v>2128</v>
      </c>
      <c r="K26" s="15">
        <v>2.9</v>
      </c>
      <c r="L26" s="18">
        <f t="shared" si="2"/>
        <v>6171</v>
      </c>
      <c r="M26" s="19">
        <f t="shared" si="3"/>
        <v>7394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1223</v>
      </c>
      <c r="AB26" s="18">
        <f t="shared" si="12"/>
        <v>598</v>
      </c>
      <c r="AC26" s="18">
        <f t="shared" si="13"/>
        <v>625</v>
      </c>
      <c r="AD26" s="18">
        <f t="shared" si="14"/>
        <v>2128</v>
      </c>
      <c r="AE26" s="18">
        <f t="shared" si="15"/>
        <v>6171</v>
      </c>
      <c r="AF26" s="18">
        <f t="shared" si="16"/>
        <v>7394</v>
      </c>
      <c r="AG26" s="80">
        <v>4600</v>
      </c>
      <c r="AH26" s="81">
        <f t="shared" si="17"/>
        <v>2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1427</v>
      </c>
      <c r="H31" s="50">
        <v>806</v>
      </c>
      <c r="I31" s="50">
        <v>621</v>
      </c>
      <c r="J31" s="50">
        <v>1200</v>
      </c>
      <c r="K31" s="16">
        <v>4.0999999999999996</v>
      </c>
      <c r="L31" s="18">
        <f t="shared" si="2"/>
        <v>4920</v>
      </c>
      <c r="M31" s="19">
        <f t="shared" si="3"/>
        <v>6347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1427</v>
      </c>
      <c r="AB31" s="18">
        <f t="shared" si="12"/>
        <v>806</v>
      </c>
      <c r="AC31" s="18">
        <f t="shared" si="13"/>
        <v>621</v>
      </c>
      <c r="AD31" s="18">
        <f t="shared" si="14"/>
        <v>1200</v>
      </c>
      <c r="AE31" s="18">
        <f t="shared" si="15"/>
        <v>4920</v>
      </c>
      <c r="AF31" s="18">
        <f t="shared" si="16"/>
        <v>6347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1284</v>
      </c>
      <c r="H33" s="50">
        <v>613</v>
      </c>
      <c r="I33" s="50">
        <v>671</v>
      </c>
      <c r="J33" s="50">
        <v>900</v>
      </c>
      <c r="K33" s="16">
        <v>3.8</v>
      </c>
      <c r="L33" s="18">
        <f t="shared" si="2"/>
        <v>3420</v>
      </c>
      <c r="M33" s="19">
        <f t="shared" si="3"/>
        <v>4704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1284</v>
      </c>
      <c r="AB33" s="18">
        <f t="shared" si="12"/>
        <v>613</v>
      </c>
      <c r="AC33" s="18">
        <f t="shared" si="13"/>
        <v>671</v>
      </c>
      <c r="AD33" s="18">
        <f t="shared" si="14"/>
        <v>900</v>
      </c>
      <c r="AE33" s="18">
        <f t="shared" si="15"/>
        <v>3420</v>
      </c>
      <c r="AF33" s="18">
        <f t="shared" si="16"/>
        <v>4704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11278</v>
      </c>
      <c r="R34" s="50">
        <v>9763</v>
      </c>
      <c r="S34" s="68">
        <v>1515</v>
      </c>
      <c r="T34" s="68">
        <v>6000</v>
      </c>
      <c r="U34" s="15">
        <v>2.8</v>
      </c>
      <c r="V34" s="18">
        <f t="shared" si="6"/>
        <v>16800</v>
      </c>
      <c r="W34" s="59">
        <f t="shared" si="7"/>
        <v>28078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11278</v>
      </c>
      <c r="AB34" s="18">
        <f t="shared" si="12"/>
        <v>9763</v>
      </c>
      <c r="AC34" s="18">
        <f t="shared" si="13"/>
        <v>1515</v>
      </c>
      <c r="AD34" s="18">
        <f t="shared" si="14"/>
        <v>6000</v>
      </c>
      <c r="AE34" s="18">
        <f t="shared" si="15"/>
        <v>16800</v>
      </c>
      <c r="AF34" s="18">
        <f t="shared" si="16"/>
        <v>28078</v>
      </c>
      <c r="AG34" s="80">
        <v>3200</v>
      </c>
      <c r="AH34" s="81">
        <f t="shared" si="17"/>
        <v>9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19372</v>
      </c>
      <c r="H47" s="5">
        <v>15135</v>
      </c>
      <c r="I47" s="5">
        <v>4237</v>
      </c>
      <c r="J47" s="5">
        <v>11722</v>
      </c>
      <c r="K47" s="15">
        <v>2.7</v>
      </c>
      <c r="L47" s="18">
        <f t="shared" si="20"/>
        <v>31649</v>
      </c>
      <c r="M47" s="19">
        <f t="shared" si="21"/>
        <v>51021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19372</v>
      </c>
      <c r="AB47" s="18">
        <f t="shared" si="30"/>
        <v>15135</v>
      </c>
      <c r="AC47" s="18">
        <f t="shared" si="31"/>
        <v>4237</v>
      </c>
      <c r="AD47" s="18">
        <f t="shared" si="32"/>
        <v>11722</v>
      </c>
      <c r="AE47" s="18">
        <f t="shared" si="33"/>
        <v>31649</v>
      </c>
      <c r="AF47" s="18">
        <f t="shared" si="34"/>
        <v>51021</v>
      </c>
      <c r="AG47" s="80">
        <v>4670</v>
      </c>
      <c r="AH47" s="81">
        <f t="shared" si="35"/>
        <v>11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1317</v>
      </c>
      <c r="H49" s="50">
        <v>625</v>
      </c>
      <c r="I49" s="50">
        <v>692</v>
      </c>
      <c r="J49" s="50">
        <v>970</v>
      </c>
      <c r="K49" s="15">
        <v>2.9</v>
      </c>
      <c r="L49" s="18">
        <f t="shared" si="20"/>
        <v>2813</v>
      </c>
      <c r="M49" s="19">
        <f t="shared" si="21"/>
        <v>4130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1317</v>
      </c>
      <c r="AB49" s="18">
        <f t="shared" si="30"/>
        <v>625</v>
      </c>
      <c r="AC49" s="18">
        <f t="shared" si="31"/>
        <v>692</v>
      </c>
      <c r="AD49" s="18">
        <f t="shared" si="32"/>
        <v>970</v>
      </c>
      <c r="AE49" s="18">
        <f t="shared" si="33"/>
        <v>2813</v>
      </c>
      <c r="AF49" s="18">
        <f t="shared" si="34"/>
        <v>4130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3101</v>
      </c>
      <c r="H50" s="50">
        <v>2549</v>
      </c>
      <c r="I50" s="50">
        <v>552</v>
      </c>
      <c r="J50" s="50">
        <v>700</v>
      </c>
      <c r="K50" s="15">
        <v>2.6</v>
      </c>
      <c r="L50" s="18">
        <f t="shared" si="20"/>
        <v>1820</v>
      </c>
      <c r="M50" s="19">
        <f t="shared" si="21"/>
        <v>4921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3101</v>
      </c>
      <c r="AB50" s="18">
        <f t="shared" si="30"/>
        <v>2549</v>
      </c>
      <c r="AC50" s="18">
        <f t="shared" si="31"/>
        <v>552</v>
      </c>
      <c r="AD50" s="18">
        <f t="shared" si="32"/>
        <v>700</v>
      </c>
      <c r="AE50" s="18">
        <f t="shared" si="33"/>
        <v>1820</v>
      </c>
      <c r="AF50" s="18">
        <f t="shared" si="34"/>
        <v>4921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976</v>
      </c>
      <c r="H52" s="50">
        <v>406</v>
      </c>
      <c r="I52" s="50">
        <v>570</v>
      </c>
      <c r="J52" s="50">
        <v>1700</v>
      </c>
      <c r="K52" s="15">
        <v>3</v>
      </c>
      <c r="L52" s="18">
        <f t="shared" si="20"/>
        <v>5100</v>
      </c>
      <c r="M52" s="19">
        <f t="shared" si="21"/>
        <v>6076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976</v>
      </c>
      <c r="AB52" s="18">
        <f t="shared" si="30"/>
        <v>406</v>
      </c>
      <c r="AC52" s="18">
        <f t="shared" si="31"/>
        <v>570</v>
      </c>
      <c r="AD52" s="18">
        <f t="shared" si="32"/>
        <v>1700</v>
      </c>
      <c r="AE52" s="18">
        <f t="shared" si="33"/>
        <v>5100</v>
      </c>
      <c r="AF52" s="18">
        <f t="shared" si="34"/>
        <v>6076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662</v>
      </c>
      <c r="H55" s="50">
        <v>15</v>
      </c>
      <c r="I55" s="50">
        <v>647</v>
      </c>
      <c r="J55" s="50">
        <v>1600</v>
      </c>
      <c r="K55" s="15">
        <v>2.5</v>
      </c>
      <c r="L55" s="18">
        <f t="shared" si="20"/>
        <v>4000</v>
      </c>
      <c r="M55" s="19">
        <f t="shared" si="21"/>
        <v>4662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662</v>
      </c>
      <c r="AB55" s="18">
        <f t="shared" si="30"/>
        <v>15</v>
      </c>
      <c r="AC55" s="18">
        <f t="shared" si="31"/>
        <v>647</v>
      </c>
      <c r="AD55" s="18">
        <f t="shared" si="32"/>
        <v>1600</v>
      </c>
      <c r="AE55" s="18">
        <f t="shared" si="33"/>
        <v>4000</v>
      </c>
      <c r="AF55" s="18">
        <f t="shared" si="34"/>
        <v>4662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7330</v>
      </c>
      <c r="H57" s="148">
        <v>0</v>
      </c>
      <c r="I57" s="148">
        <v>7330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7330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2577</v>
      </c>
      <c r="R57" s="149">
        <v>0</v>
      </c>
      <c r="S57" s="149">
        <v>2577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2577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9907</v>
      </c>
      <c r="AB57" s="145">
        <f t="shared" si="30"/>
        <v>0</v>
      </c>
      <c r="AC57" s="145">
        <f t="shared" si="31"/>
        <v>9907</v>
      </c>
      <c r="AD57" s="145">
        <f t="shared" si="32"/>
        <v>0</v>
      </c>
      <c r="AE57" s="145">
        <f t="shared" si="33"/>
        <v>0</v>
      </c>
      <c r="AF57" s="145">
        <f t="shared" si="34"/>
        <v>9907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10</v>
      </c>
      <c r="H60" s="148">
        <v>10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10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10</v>
      </c>
      <c r="AB60" s="145">
        <f t="shared" si="30"/>
        <v>10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10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121</v>
      </c>
      <c r="H61" s="148">
        <v>121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121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121</v>
      </c>
      <c r="AB61" s="145">
        <f t="shared" si="30"/>
        <v>121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121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6059</v>
      </c>
      <c r="H63" s="149">
        <v>6059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6059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6059</v>
      </c>
      <c r="AB63" s="145">
        <f t="shared" si="30"/>
        <v>6059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6059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59860</v>
      </c>
      <c r="H68" s="65">
        <f t="shared" si="36"/>
        <v>36116</v>
      </c>
      <c r="I68" s="65">
        <f t="shared" si="36"/>
        <v>23744</v>
      </c>
      <c r="J68" s="65">
        <f t="shared" si="36"/>
        <v>24880</v>
      </c>
      <c r="K68" s="23">
        <f>ROUND(L68/J68,0)</f>
        <v>3</v>
      </c>
      <c r="L68" s="65">
        <f t="shared" ref="L68:Q68" si="37">SUM(L10:L67)</f>
        <v>74549</v>
      </c>
      <c r="M68" s="65">
        <f t="shared" si="37"/>
        <v>134409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13855</v>
      </c>
      <c r="R68" s="65">
        <f t="shared" ref="R68" si="38">SUM(R10:R67)</f>
        <v>9763</v>
      </c>
      <c r="S68" s="65">
        <f t="shared" ref="S68:AH68" si="39">SUM(S10:S67)</f>
        <v>4092</v>
      </c>
      <c r="T68" s="65">
        <f t="shared" si="39"/>
        <v>6000</v>
      </c>
      <c r="U68" s="23">
        <f t="shared" si="39"/>
        <v>141.89999999999998</v>
      </c>
      <c r="V68" s="65">
        <f t="shared" si="39"/>
        <v>16800</v>
      </c>
      <c r="W68" s="65">
        <f t="shared" si="39"/>
        <v>30655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73715</v>
      </c>
      <c r="AB68" s="65">
        <f t="shared" si="39"/>
        <v>45879</v>
      </c>
      <c r="AC68" s="65">
        <f t="shared" si="39"/>
        <v>27836</v>
      </c>
      <c r="AD68" s="65">
        <f t="shared" si="39"/>
        <v>30880</v>
      </c>
      <c r="AE68" s="65">
        <f t="shared" si="39"/>
        <v>91349</v>
      </c>
      <c r="AF68" s="65">
        <f t="shared" si="39"/>
        <v>165064</v>
      </c>
      <c r="AG68" s="65">
        <f t="shared" si="39"/>
        <v>180151</v>
      </c>
      <c r="AH68" s="65">
        <f t="shared" si="39"/>
        <v>34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300052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300052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0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0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0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0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0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0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0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0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0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0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0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0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0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0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0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0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0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0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0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0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0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0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0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0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0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0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0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0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0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0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0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0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0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0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0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0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0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0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0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0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0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0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0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0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1096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231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231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0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0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1096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0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348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721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100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20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1626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1626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7095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3252</v>
      </c>
    </row>
    <row r="240" spans="1:5">
      <c r="D240" s="172" t="s">
        <v>174</v>
      </c>
      <c r="E240" s="139">
        <v>0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0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3002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841</v>
      </c>
    </row>
    <row r="248" spans="4:5">
      <c r="D248" s="172" t="s">
        <v>159</v>
      </c>
      <c r="E248" s="139">
        <f>SUM(E238:E247)</f>
        <v>7095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7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300052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11</v>
      </c>
      <c r="C12" s="139" t="s">
        <v>626</v>
      </c>
      <c r="D12" s="139" t="s">
        <v>627</v>
      </c>
      <c r="E12" s="139">
        <v>554</v>
      </c>
    </row>
    <row r="13" spans="1:10">
      <c r="A13" s="139">
        <v>2</v>
      </c>
      <c r="B13" s="139">
        <v>29</v>
      </c>
      <c r="C13" s="139" t="s">
        <v>628</v>
      </c>
      <c r="D13" s="139" t="s">
        <v>629</v>
      </c>
      <c r="E13" s="139">
        <v>462</v>
      </c>
    </row>
    <row r="14" spans="1:10">
      <c r="A14" s="139">
        <v>3</v>
      </c>
      <c r="B14" s="139">
        <v>97</v>
      </c>
      <c r="C14" s="139" t="s">
        <v>630</v>
      </c>
      <c r="D14" s="139" t="s">
        <v>631</v>
      </c>
      <c r="E14" s="139">
        <v>1892</v>
      </c>
    </row>
    <row r="15" spans="1:10">
      <c r="A15" s="139">
        <v>4</v>
      </c>
      <c r="B15" s="139">
        <v>97</v>
      </c>
      <c r="C15" s="139" t="s">
        <v>630</v>
      </c>
      <c r="D15" s="139" t="s">
        <v>629</v>
      </c>
      <c r="E15" s="139">
        <v>3500</v>
      </c>
    </row>
    <row r="16" spans="1:10">
      <c r="A16" s="139">
        <v>5</v>
      </c>
      <c r="B16" s="139">
        <v>97</v>
      </c>
      <c r="C16" s="139" t="s">
        <v>630</v>
      </c>
      <c r="D16" s="139" t="s">
        <v>627</v>
      </c>
      <c r="E16" s="139">
        <v>592</v>
      </c>
    </row>
    <row r="17" spans="1:5">
      <c r="A17" s="139"/>
      <c r="B17" s="139" t="s">
        <v>159</v>
      </c>
      <c r="C17" s="139"/>
      <c r="D17" s="139">
        <f>SUM(D12:D16)</f>
        <v>0</v>
      </c>
      <c r="E17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tabSelected="1" view="pageBreakPreview" zoomScale="60" zoomScaleNormal="100" workbookViewId="0"/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s="157" customFormat="1" ht="64.5" customHeight="1">
      <c r="D1" s="240" t="s">
        <v>642</v>
      </c>
      <c r="E1" s="240"/>
      <c r="F1" s="241"/>
    </row>
    <row r="2" spans="1:11" ht="87" customHeight="1">
      <c r="A2" s="224" t="s">
        <v>59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1" ht="21">
      <c r="A3" s="91"/>
      <c r="B3" s="114"/>
      <c r="C3" s="114"/>
      <c r="D3" s="114"/>
    </row>
    <row r="4" spans="1:11" ht="18.75">
      <c r="A4" s="97" t="s">
        <v>82</v>
      </c>
      <c r="B4" s="95"/>
      <c r="C4" s="117" t="s">
        <v>81</v>
      </c>
      <c r="D4" s="157"/>
      <c r="E4" s="98">
        <v>300052</v>
      </c>
      <c r="F4" s="157"/>
      <c r="G4" s="157"/>
      <c r="H4" s="157"/>
      <c r="I4" s="157"/>
    </row>
    <row r="5" spans="1:11" ht="31.5" customHeight="1">
      <c r="A5" s="165" t="s">
        <v>40</v>
      </c>
      <c r="B5" s="93"/>
      <c r="C5" s="165" t="s">
        <v>13</v>
      </c>
      <c r="D5" s="165"/>
      <c r="E5" s="165" t="s">
        <v>41</v>
      </c>
      <c r="F5" s="157"/>
      <c r="G5" s="157"/>
      <c r="H5" s="157"/>
      <c r="I5" s="157"/>
    </row>
    <row r="6" spans="1:11" ht="21" customHeight="1">
      <c r="A6" s="242" t="s">
        <v>643</v>
      </c>
      <c r="B6" s="93"/>
      <c r="C6" s="107"/>
      <c r="D6" s="77"/>
      <c r="E6" s="163"/>
      <c r="F6" s="157"/>
      <c r="G6" s="157"/>
      <c r="H6" s="157"/>
      <c r="I6" s="157"/>
      <c r="J6" s="77"/>
      <c r="K6" s="163"/>
    </row>
    <row r="7" spans="1:11" ht="17.25" customHeight="1">
      <c r="A7" s="72"/>
      <c r="B7" s="157" t="s">
        <v>80</v>
      </c>
      <c r="C7" s="108"/>
      <c r="D7" s="108"/>
      <c r="E7" s="163"/>
      <c r="F7" s="163"/>
      <c r="G7" s="163"/>
      <c r="H7" s="163"/>
      <c r="I7" s="163"/>
      <c r="J7" s="163"/>
      <c r="K7" s="163"/>
    </row>
    <row r="8" spans="1:11" ht="15" customHeight="1">
      <c r="A8" s="238" t="s">
        <v>39</v>
      </c>
      <c r="B8" s="238" t="s">
        <v>53</v>
      </c>
      <c r="C8" s="238" t="s">
        <v>54</v>
      </c>
      <c r="D8" s="238" t="s">
        <v>55</v>
      </c>
      <c r="E8" s="163"/>
      <c r="F8" s="163"/>
      <c r="G8" s="163"/>
      <c r="H8" s="163"/>
      <c r="I8" s="163"/>
      <c r="J8" s="163"/>
      <c r="K8" s="163"/>
    </row>
    <row r="9" spans="1:11" ht="8.25" customHeight="1">
      <c r="A9" s="238"/>
      <c r="B9" s="238"/>
      <c r="C9" s="238"/>
      <c r="D9" s="239"/>
      <c r="E9" s="163"/>
      <c r="F9" s="163"/>
      <c r="G9" s="163"/>
      <c r="H9" s="163"/>
      <c r="I9" s="163"/>
      <c r="J9" s="163"/>
      <c r="K9" s="163"/>
    </row>
    <row r="10" spans="1:11" ht="15" customHeight="1">
      <c r="A10" s="238"/>
      <c r="B10" s="238"/>
      <c r="C10" s="238"/>
      <c r="D10" s="239"/>
    </row>
    <row r="11" spans="1:11" ht="5.25" customHeight="1">
      <c r="A11" s="238"/>
      <c r="B11" s="238"/>
      <c r="C11" s="238"/>
      <c r="D11" s="239"/>
    </row>
    <row r="12" spans="1:11">
      <c r="A12" s="115">
        <v>1</v>
      </c>
      <c r="B12" s="118">
        <v>2</v>
      </c>
      <c r="C12" s="118">
        <v>3</v>
      </c>
      <c r="D12" s="118">
        <v>4</v>
      </c>
    </row>
    <row r="13" spans="1:11">
      <c r="A13" s="139">
        <v>1</v>
      </c>
      <c r="B13" s="139">
        <v>2904</v>
      </c>
      <c r="C13" s="139" t="s">
        <v>632</v>
      </c>
      <c r="D13" s="139">
        <v>10</v>
      </c>
    </row>
    <row r="14" spans="1:11">
      <c r="A14" s="139">
        <v>2</v>
      </c>
      <c r="B14" s="139">
        <v>2905</v>
      </c>
      <c r="C14" s="139" t="s">
        <v>633</v>
      </c>
      <c r="D14" s="139">
        <v>121</v>
      </c>
    </row>
    <row r="15" spans="1:11">
      <c r="A15" s="139">
        <v>3</v>
      </c>
      <c r="B15" s="139">
        <v>2907</v>
      </c>
      <c r="C15" s="139" t="s">
        <v>634</v>
      </c>
      <c r="D15" s="139">
        <v>6059</v>
      </c>
    </row>
    <row r="16" spans="1:11">
      <c r="A16" s="139"/>
      <c r="B16" s="139" t="s">
        <v>159</v>
      </c>
      <c r="C16" s="139"/>
      <c r="D16" s="139">
        <f>SUM(D13:D15)</f>
        <v>6190</v>
      </c>
    </row>
  </sheetData>
  <mergeCells count="6">
    <mergeCell ref="D1:E1"/>
    <mergeCell ref="A8:A11"/>
    <mergeCell ref="B8:B11"/>
    <mergeCell ref="C8:C11"/>
    <mergeCell ref="D8:D11"/>
    <mergeCell ref="A2:E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300052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635</v>
      </c>
      <c r="C7" s="139">
        <v>13865</v>
      </c>
    </row>
    <row r="8" spans="1:8">
      <c r="A8" s="139">
        <v>2</v>
      </c>
      <c r="B8" s="139" t="s">
        <v>636</v>
      </c>
      <c r="C8" s="139">
        <v>4661</v>
      </c>
    </row>
    <row r="9" spans="1:8">
      <c r="A9" s="139">
        <v>3</v>
      </c>
      <c r="B9" s="139" t="s">
        <v>637</v>
      </c>
      <c r="C9" s="139">
        <v>0</v>
      </c>
    </row>
    <row r="10" spans="1:8">
      <c r="A10" s="139">
        <v>4</v>
      </c>
      <c r="B10" s="139" t="s">
        <v>638</v>
      </c>
      <c r="C10" s="139">
        <v>37</v>
      </c>
    </row>
    <row r="11" spans="1:8">
      <c r="A11" s="139">
        <v>5</v>
      </c>
      <c r="B11" s="139" t="s">
        <v>639</v>
      </c>
      <c r="C11" s="139">
        <v>1644</v>
      </c>
    </row>
    <row r="12" spans="1:8">
      <c r="A12" s="139">
        <v>6</v>
      </c>
      <c r="B12" s="139" t="s">
        <v>640</v>
      </c>
      <c r="C12" s="139">
        <v>1215</v>
      </c>
    </row>
    <row r="13" spans="1:8">
      <c r="A13" s="139">
        <v>7</v>
      </c>
      <c r="B13" s="139" t="s">
        <v>641</v>
      </c>
      <c r="C13" s="139">
        <v>6080</v>
      </c>
    </row>
    <row r="14" spans="1:8">
      <c r="A14" s="139"/>
      <c r="B14" s="139" t="s">
        <v>159</v>
      </c>
      <c r="C14" s="139">
        <f>SUM(C7:C13)</f>
        <v>27502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13003</v>
      </c>
      <c r="H10" s="149">
        <v>6404</v>
      </c>
      <c r="I10" s="149">
        <v>6599</v>
      </c>
      <c r="J10" s="149">
        <v>3400</v>
      </c>
      <c r="K10" s="11">
        <v>3.8</v>
      </c>
      <c r="L10" s="142">
        <f t="shared" ref="L10:L41" si="2">ROUND(J10*K10,0)</f>
        <v>12920</v>
      </c>
      <c r="M10" s="13">
        <f t="shared" ref="M10:M41" si="3">F10+G10+L10</f>
        <v>25923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13003</v>
      </c>
      <c r="AB10" s="142">
        <f t="shared" ref="AB10:AB41" si="12">H10+R10</f>
        <v>6404</v>
      </c>
      <c r="AC10" s="142">
        <f t="shared" ref="AC10:AC41" si="13">I10+S10</f>
        <v>6599</v>
      </c>
      <c r="AD10" s="142">
        <f t="shared" ref="AD10:AD41" si="14">J10+T10</f>
        <v>3400</v>
      </c>
      <c r="AE10" s="142">
        <f t="shared" ref="AE10:AE41" si="15">L10+V10</f>
        <v>12920</v>
      </c>
      <c r="AF10" s="142">
        <f t="shared" ref="AF10:AF41" si="16">M10+W10</f>
        <v>25923</v>
      </c>
      <c r="AG10" s="78">
        <v>5282</v>
      </c>
      <c r="AH10">
        <f t="shared" ref="AH10:AH41" si="17">IFERROR(ROUND(AF10/AG10,0),"")</f>
        <v>5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1624</v>
      </c>
      <c r="H23" s="149">
        <v>424</v>
      </c>
      <c r="I23" s="149">
        <v>1200</v>
      </c>
      <c r="J23" s="149">
        <v>560</v>
      </c>
      <c r="K23" s="143">
        <v>3.1</v>
      </c>
      <c r="L23" s="145">
        <f t="shared" si="2"/>
        <v>1736</v>
      </c>
      <c r="M23" s="146">
        <f t="shared" si="3"/>
        <v>3360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1624</v>
      </c>
      <c r="AB23" s="145">
        <f t="shared" si="12"/>
        <v>424</v>
      </c>
      <c r="AC23" s="145">
        <f t="shared" si="13"/>
        <v>1200</v>
      </c>
      <c r="AD23" s="145">
        <f t="shared" si="14"/>
        <v>560</v>
      </c>
      <c r="AE23" s="145">
        <f t="shared" si="15"/>
        <v>1736</v>
      </c>
      <c r="AF23" s="145">
        <f t="shared" si="16"/>
        <v>3360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1223</v>
      </c>
      <c r="H26" s="149">
        <v>598</v>
      </c>
      <c r="I26" s="149">
        <v>625</v>
      </c>
      <c r="J26" s="149">
        <v>2128</v>
      </c>
      <c r="K26" s="143">
        <v>2.9</v>
      </c>
      <c r="L26" s="145">
        <f t="shared" si="2"/>
        <v>6171</v>
      </c>
      <c r="M26" s="146">
        <f t="shared" si="3"/>
        <v>7394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1223</v>
      </c>
      <c r="AB26" s="145">
        <f t="shared" si="12"/>
        <v>598</v>
      </c>
      <c r="AC26" s="145">
        <f t="shared" si="13"/>
        <v>625</v>
      </c>
      <c r="AD26" s="145">
        <f t="shared" si="14"/>
        <v>2128</v>
      </c>
      <c r="AE26" s="145">
        <f t="shared" si="15"/>
        <v>6171</v>
      </c>
      <c r="AF26" s="145">
        <f t="shared" si="16"/>
        <v>7394</v>
      </c>
      <c r="AG26" s="154">
        <v>4600</v>
      </c>
      <c r="AH26">
        <f t="shared" si="17"/>
        <v>2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1427</v>
      </c>
      <c r="H31" s="149">
        <v>806</v>
      </c>
      <c r="I31" s="149">
        <v>621</v>
      </c>
      <c r="J31" s="149">
        <v>1200</v>
      </c>
      <c r="K31" s="16">
        <v>4.0999999999999996</v>
      </c>
      <c r="L31" s="145">
        <f t="shared" si="2"/>
        <v>4920</v>
      </c>
      <c r="M31" s="146">
        <f t="shared" si="3"/>
        <v>6347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1427</v>
      </c>
      <c r="AB31" s="145">
        <f t="shared" si="12"/>
        <v>806</v>
      </c>
      <c r="AC31" s="145">
        <f t="shared" si="13"/>
        <v>621</v>
      </c>
      <c r="AD31" s="145">
        <f t="shared" si="14"/>
        <v>1200</v>
      </c>
      <c r="AE31" s="145">
        <f t="shared" si="15"/>
        <v>4920</v>
      </c>
      <c r="AF31" s="145">
        <f t="shared" si="16"/>
        <v>6347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1284</v>
      </c>
      <c r="H33" s="149">
        <v>613</v>
      </c>
      <c r="I33" s="149">
        <v>671</v>
      </c>
      <c r="J33" s="149">
        <v>900</v>
      </c>
      <c r="K33" s="16">
        <v>3.8</v>
      </c>
      <c r="L33" s="145">
        <f t="shared" si="2"/>
        <v>3420</v>
      </c>
      <c r="M33" s="146">
        <f t="shared" si="3"/>
        <v>4704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1284</v>
      </c>
      <c r="AB33" s="145">
        <f t="shared" si="12"/>
        <v>613</v>
      </c>
      <c r="AC33" s="145">
        <f t="shared" si="13"/>
        <v>671</v>
      </c>
      <c r="AD33" s="145">
        <f t="shared" si="14"/>
        <v>900</v>
      </c>
      <c r="AE33" s="145">
        <f t="shared" si="15"/>
        <v>3420</v>
      </c>
      <c r="AF33" s="145">
        <f t="shared" si="16"/>
        <v>4704</v>
      </c>
      <c r="AG33" s="154">
        <v>4870</v>
      </c>
      <c r="AH33">
        <f t="shared" si="17"/>
        <v>1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5161</v>
      </c>
      <c r="R34" s="149">
        <v>3646</v>
      </c>
      <c r="S34" s="68">
        <v>1515</v>
      </c>
      <c r="T34" s="68">
        <v>6000</v>
      </c>
      <c r="U34" s="143">
        <v>2.8</v>
      </c>
      <c r="V34" s="145">
        <f t="shared" si="6"/>
        <v>16800</v>
      </c>
      <c r="W34" s="151">
        <f t="shared" si="7"/>
        <v>21961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5161</v>
      </c>
      <c r="AB34" s="145">
        <f t="shared" si="12"/>
        <v>3646</v>
      </c>
      <c r="AC34" s="145">
        <f t="shared" si="13"/>
        <v>1515</v>
      </c>
      <c r="AD34" s="145">
        <f t="shared" si="14"/>
        <v>6000</v>
      </c>
      <c r="AE34" s="145">
        <f t="shared" si="15"/>
        <v>16800</v>
      </c>
      <c r="AF34" s="145">
        <f t="shared" si="16"/>
        <v>21961</v>
      </c>
      <c r="AG34" s="154">
        <v>3200</v>
      </c>
      <c r="AH34">
        <f t="shared" si="17"/>
        <v>7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4292</v>
      </c>
      <c r="H47" s="141">
        <v>55</v>
      </c>
      <c r="I47" s="141">
        <v>4237</v>
      </c>
      <c r="J47" s="141">
        <v>11722</v>
      </c>
      <c r="K47" s="143">
        <v>2.7</v>
      </c>
      <c r="L47" s="145">
        <f t="shared" si="20"/>
        <v>31649</v>
      </c>
      <c r="M47" s="146">
        <f t="shared" si="21"/>
        <v>35941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4292</v>
      </c>
      <c r="AB47" s="145">
        <f t="shared" si="30"/>
        <v>55</v>
      </c>
      <c r="AC47" s="145">
        <f t="shared" si="31"/>
        <v>4237</v>
      </c>
      <c r="AD47" s="145">
        <f t="shared" si="32"/>
        <v>11722</v>
      </c>
      <c r="AE47" s="145">
        <f t="shared" si="33"/>
        <v>31649</v>
      </c>
      <c r="AF47" s="145">
        <f t="shared" si="34"/>
        <v>35941</v>
      </c>
      <c r="AG47" s="154">
        <v>4670</v>
      </c>
      <c r="AH47">
        <f t="shared" si="35"/>
        <v>8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1317</v>
      </c>
      <c r="H49" s="149">
        <v>625</v>
      </c>
      <c r="I49" s="149">
        <v>692</v>
      </c>
      <c r="J49" s="149">
        <v>970</v>
      </c>
      <c r="K49" s="143">
        <v>2.9</v>
      </c>
      <c r="L49" s="145">
        <f t="shared" si="20"/>
        <v>2813</v>
      </c>
      <c r="M49" s="146">
        <f t="shared" si="21"/>
        <v>4130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1317</v>
      </c>
      <c r="AB49" s="145">
        <f t="shared" si="30"/>
        <v>625</v>
      </c>
      <c r="AC49" s="145">
        <f t="shared" si="31"/>
        <v>692</v>
      </c>
      <c r="AD49" s="145">
        <f t="shared" si="32"/>
        <v>970</v>
      </c>
      <c r="AE49" s="145">
        <f t="shared" si="33"/>
        <v>2813</v>
      </c>
      <c r="AF49" s="145">
        <f t="shared" si="34"/>
        <v>4130</v>
      </c>
      <c r="AG49" s="154">
        <v>4800</v>
      </c>
      <c r="AH49">
        <f t="shared" si="35"/>
        <v>1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791</v>
      </c>
      <c r="H50" s="149">
        <v>239</v>
      </c>
      <c r="I50" s="149">
        <v>552</v>
      </c>
      <c r="J50" s="149">
        <v>700</v>
      </c>
      <c r="K50" s="143">
        <v>2.6</v>
      </c>
      <c r="L50" s="145">
        <f t="shared" si="20"/>
        <v>1820</v>
      </c>
      <c r="M50" s="146">
        <f t="shared" si="21"/>
        <v>2611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791</v>
      </c>
      <c r="AB50" s="145">
        <f t="shared" si="30"/>
        <v>239</v>
      </c>
      <c r="AC50" s="145">
        <f t="shared" si="31"/>
        <v>552</v>
      </c>
      <c r="AD50" s="145">
        <f t="shared" si="32"/>
        <v>700</v>
      </c>
      <c r="AE50" s="145">
        <f t="shared" si="33"/>
        <v>1820</v>
      </c>
      <c r="AF50" s="145">
        <f t="shared" si="34"/>
        <v>2611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976</v>
      </c>
      <c r="H52" s="149">
        <v>406</v>
      </c>
      <c r="I52" s="149">
        <v>570</v>
      </c>
      <c r="J52" s="149">
        <v>1700</v>
      </c>
      <c r="K52" s="143">
        <v>3</v>
      </c>
      <c r="L52" s="145">
        <f t="shared" si="20"/>
        <v>5100</v>
      </c>
      <c r="M52" s="146">
        <f t="shared" si="21"/>
        <v>6076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976</v>
      </c>
      <c r="AB52" s="145">
        <f t="shared" si="30"/>
        <v>406</v>
      </c>
      <c r="AC52" s="145">
        <f t="shared" si="31"/>
        <v>570</v>
      </c>
      <c r="AD52" s="145">
        <f t="shared" si="32"/>
        <v>1700</v>
      </c>
      <c r="AE52" s="145">
        <f t="shared" si="33"/>
        <v>5100</v>
      </c>
      <c r="AF52" s="145">
        <f t="shared" si="34"/>
        <v>6076</v>
      </c>
      <c r="AG52" s="154">
        <v>4900</v>
      </c>
      <c r="AH52">
        <f t="shared" si="35"/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662</v>
      </c>
      <c r="H55" s="149">
        <v>15</v>
      </c>
      <c r="I55" s="149">
        <v>647</v>
      </c>
      <c r="J55" s="149">
        <v>1600</v>
      </c>
      <c r="K55" s="143">
        <v>2.5</v>
      </c>
      <c r="L55" s="145">
        <f t="shared" si="20"/>
        <v>4000</v>
      </c>
      <c r="M55" s="146">
        <f t="shared" si="21"/>
        <v>4662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662</v>
      </c>
      <c r="AB55" s="145">
        <f t="shared" si="30"/>
        <v>15</v>
      </c>
      <c r="AC55" s="145">
        <f t="shared" si="31"/>
        <v>647</v>
      </c>
      <c r="AD55" s="145">
        <f t="shared" si="32"/>
        <v>1600</v>
      </c>
      <c r="AE55" s="145">
        <f t="shared" si="33"/>
        <v>4000</v>
      </c>
      <c r="AF55" s="145">
        <f t="shared" si="34"/>
        <v>4662</v>
      </c>
      <c r="AG55" s="154">
        <v>3869</v>
      </c>
      <c r="AH55">
        <f t="shared" si="35"/>
        <v>1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7330</v>
      </c>
      <c r="H57" s="148">
        <v>0</v>
      </c>
      <c r="I57" s="148">
        <v>7330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7330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2577</v>
      </c>
      <c r="R57" s="149">
        <v>0</v>
      </c>
      <c r="S57" s="149">
        <v>2577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2577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9907</v>
      </c>
      <c r="AB57" s="145">
        <f t="shared" si="30"/>
        <v>0</v>
      </c>
      <c r="AC57" s="145">
        <f t="shared" si="31"/>
        <v>9907</v>
      </c>
      <c r="AD57" s="145">
        <f t="shared" si="32"/>
        <v>0</v>
      </c>
      <c r="AE57" s="145">
        <f t="shared" si="33"/>
        <v>0</v>
      </c>
      <c r="AF57" s="145">
        <f t="shared" si="34"/>
        <v>9907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33929</v>
      </c>
      <c r="H68" s="65">
        <f t="shared" si="36"/>
        <v>10185</v>
      </c>
      <c r="I68" s="65">
        <f t="shared" si="36"/>
        <v>23744</v>
      </c>
      <c r="J68" s="65">
        <f t="shared" si="36"/>
        <v>24880</v>
      </c>
      <c r="K68" s="23">
        <f>ROUND(L68/J68,0)</f>
        <v>3</v>
      </c>
      <c r="L68" s="65">
        <f t="shared" ref="L68:Q68" si="37">SUM(L10:L67)</f>
        <v>74549</v>
      </c>
      <c r="M68" s="65">
        <f t="shared" si="37"/>
        <v>108478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7738</v>
      </c>
      <c r="R68" s="65"/>
      <c r="S68" s="65">
        <f t="shared" ref="S68:AH68" si="38">SUM(S10:S67)</f>
        <v>4092</v>
      </c>
      <c r="T68" s="65">
        <f t="shared" si="38"/>
        <v>6000</v>
      </c>
      <c r="U68" s="23">
        <f t="shared" si="38"/>
        <v>141.89999999999998</v>
      </c>
      <c r="V68" s="65">
        <f t="shared" si="38"/>
        <v>16800</v>
      </c>
      <c r="W68" s="65">
        <f t="shared" si="38"/>
        <v>24538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41667</v>
      </c>
      <c r="AB68" s="65">
        <f t="shared" si="38"/>
        <v>13831</v>
      </c>
      <c r="AC68" s="65">
        <f t="shared" si="38"/>
        <v>27836</v>
      </c>
      <c r="AD68" s="65">
        <f t="shared" si="38"/>
        <v>30880</v>
      </c>
      <c r="AE68" s="65">
        <f t="shared" si="38"/>
        <v>91349</v>
      </c>
      <c r="AF68" s="65">
        <f t="shared" si="38"/>
        <v>133016</v>
      </c>
      <c r="AG68" s="65">
        <f t="shared" si="38"/>
        <v>180151</v>
      </c>
      <c r="AH68">
        <f t="shared" si="38"/>
        <v>29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300052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2351</v>
      </c>
      <c r="H10" s="149">
        <v>2351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2351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2351</v>
      </c>
      <c r="AB10" s="142">
        <f t="shared" ref="AB10:AB41" si="12">H10+R10</f>
        <v>2351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2351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6117</v>
      </c>
      <c r="R34" s="149">
        <v>6117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6117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6117</v>
      </c>
      <c r="AB34" s="145">
        <f t="shared" si="12"/>
        <v>6117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6117</v>
      </c>
      <c r="AG34" s="154">
        <v>3200</v>
      </c>
      <c r="AH34">
        <f t="shared" si="17"/>
        <v>2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15080</v>
      </c>
      <c r="H47" s="141">
        <v>15080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15080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15080</v>
      </c>
      <c r="AB47" s="145">
        <f t="shared" si="30"/>
        <v>15080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15080</v>
      </c>
      <c r="AG47" s="154">
        <v>4670</v>
      </c>
      <c r="AH47">
        <f t="shared" si="35"/>
        <v>3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2310</v>
      </c>
      <c r="H50" s="149">
        <v>2310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2310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2310</v>
      </c>
      <c r="AB50" s="145">
        <f t="shared" si="30"/>
        <v>2310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2310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19741</v>
      </c>
      <c r="H68" s="65">
        <f t="shared" si="36"/>
        <v>19741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19741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6117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6117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25858</v>
      </c>
      <c r="AB68" s="65">
        <f t="shared" si="38"/>
        <v>25858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25858</v>
      </c>
      <c r="AG68" s="65">
        <f t="shared" si="38"/>
        <v>180151</v>
      </c>
      <c r="AH68">
        <f t="shared" si="38"/>
        <v>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2025-07-04T12:15:22Z</cp:lastPrinted>
  <dcterms:created xsi:type="dcterms:W3CDTF">2016-01-04T13:41:28Z</dcterms:created>
  <dcterms:modified xsi:type="dcterms:W3CDTF">2025-07-04T12:15:33Z</dcterms:modified>
</cp:coreProperties>
</file>